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x\Курс Корпфин\Подготовительные материалы\"/>
    </mc:Choice>
  </mc:AlternateContent>
  <xr:revisionPtr revIDLastSave="0" documentId="13_ncr:1_{8E4EFB01-38F0-43C2-84E6-70D9BE5A137B}" xr6:coauthVersionLast="45" xr6:coauthVersionMax="45" xr10:uidLastSave="{00000000-0000-0000-0000-000000000000}"/>
  <bookViews>
    <workbookView xWindow="-108" yWindow="-108" windowWidth="23256" windowHeight="11964" xr2:uid="{E05E234F-C924-4DB9-AD86-EB4197E0F22A}"/>
  </bookViews>
  <sheets>
    <sheet name="Котировк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G29" i="1"/>
  <c r="F15" i="1"/>
  <c r="E15" i="1"/>
  <c r="D15" i="1"/>
  <c r="C15" i="1"/>
  <c r="F9" i="1"/>
  <c r="E9" i="1"/>
  <c r="D9" i="1"/>
  <c r="C9" i="1"/>
  <c r="F22" i="1"/>
  <c r="E22" i="1"/>
  <c r="D22" i="1"/>
  <c r="C22" i="1"/>
  <c r="D3" i="1"/>
  <c r="E3" i="1"/>
  <c r="F3" i="1"/>
  <c r="C3" i="1"/>
  <c r="F29" i="1" l="1"/>
  <c r="E29" i="1"/>
  <c r="D29" i="1"/>
  <c r="C29" i="1"/>
  <c r="F30" i="1" s="1"/>
  <c r="F10" i="1"/>
  <c r="F23" i="1"/>
  <c r="F4" i="1"/>
  <c r="F16" i="1"/>
  <c r="F24" i="1" l="1"/>
  <c r="F25" i="1" s="1"/>
  <c r="F17" i="1"/>
  <c r="F18" i="1" s="1"/>
  <c r="F11" i="1"/>
  <c r="F12" i="1" s="1"/>
  <c r="F5" i="1"/>
  <c r="F6" i="1" s="1"/>
  <c r="F31" i="1"/>
  <c r="F32" i="1" s="1"/>
  <c r="G2" i="1" l="1"/>
  <c r="G5" i="1" s="1"/>
  <c r="G3" i="1"/>
  <c r="G6" i="1" s="1"/>
  <c r="G8" i="1"/>
  <c r="G11" i="1" s="1"/>
  <c r="G9" i="1"/>
  <c r="G12" i="1" s="1"/>
  <c r="G14" i="1"/>
  <c r="G17" i="1" s="1"/>
  <c r="G15" i="1"/>
  <c r="G18" i="1" s="1"/>
  <c r="G22" i="1"/>
  <c r="G25" i="1" s="1"/>
  <c r="G21" i="1"/>
  <c r="G24" i="1" s="1"/>
</calcChain>
</file>

<file path=xl/sharedStrings.xml><?xml version="1.0" encoding="utf-8"?>
<sst xmlns="http://schemas.openxmlformats.org/spreadsheetml/2006/main" count="58" uniqueCount="16">
  <si>
    <t>Дата</t>
  </si>
  <si>
    <t>Доходность за год</t>
  </si>
  <si>
    <t xml:space="preserve"> -</t>
  </si>
  <si>
    <t>Средняя доходность за период</t>
  </si>
  <si>
    <r>
      <t>Цена акции</t>
    </r>
    <r>
      <rPr>
        <b/>
        <sz val="14"/>
        <color theme="1"/>
        <rFont val="Calibri"/>
        <family val="2"/>
        <charset val="204"/>
        <scheme val="minor"/>
      </rPr>
      <t xml:space="preserve"> Газпром</t>
    </r>
  </si>
  <si>
    <r>
      <t>Цена акции</t>
    </r>
    <r>
      <rPr>
        <b/>
        <sz val="14"/>
        <color theme="1"/>
        <rFont val="Calibri"/>
        <family val="2"/>
        <charset val="204"/>
        <scheme val="minor"/>
      </rPr>
      <t xml:space="preserve"> Аэрофлот</t>
    </r>
  </si>
  <si>
    <r>
      <t xml:space="preserve">Индекс </t>
    </r>
    <r>
      <rPr>
        <b/>
        <sz val="14"/>
        <color theme="1"/>
        <rFont val="Calibri"/>
        <family val="2"/>
        <charset val="204"/>
        <scheme val="minor"/>
      </rPr>
      <t>Мосбиржи</t>
    </r>
  </si>
  <si>
    <r>
      <t>Цена акции</t>
    </r>
    <r>
      <rPr>
        <b/>
        <sz val="14"/>
        <color theme="1"/>
        <rFont val="Calibri"/>
        <family val="2"/>
        <charset val="204"/>
        <scheme val="minor"/>
      </rPr>
      <t xml:space="preserve"> Магнит</t>
    </r>
  </si>
  <si>
    <t>Средняя доходность за год</t>
  </si>
  <si>
    <r>
      <t>Портфель</t>
    </r>
    <r>
      <rPr>
        <b/>
        <sz val="14"/>
        <color theme="1"/>
        <rFont val="Calibri"/>
        <family val="2"/>
        <charset val="204"/>
        <scheme val="minor"/>
      </rPr>
      <t xml:space="preserve"> Газпром+Аэрофлот+Магнит</t>
    </r>
  </si>
  <si>
    <t>Дисперсия</t>
  </si>
  <si>
    <t>Среднеквадратичное отклонение</t>
  </si>
  <si>
    <t>Ожидаемое значение котировки на 13.12.2020</t>
  </si>
  <si>
    <t>min</t>
  </si>
  <si>
    <t>max</t>
  </si>
  <si>
    <t>Ожидаемая доходность на 13.12.2020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</si>
</sst>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1" formatCode="_-* #,##0.0000_-;\-* #,##0.0000_-;_-* &quot;-&quot;??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171" fontId="3" fillId="0" borderId="0" xfId="1" applyNumberFormat="1" applyFont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DA164-9750-4908-B04C-D830A5C7CCBA}">
  <dimension ref="A1:H33"/>
  <sheetViews>
    <sheetView tabSelected="1" topLeftCell="A16" workbookViewId="0">
      <selection activeCell="G31" sqref="G31"/>
    </sheetView>
  </sheetViews>
  <sheetFormatPr defaultRowHeight="14.4" x14ac:dyDescent="0.3"/>
  <cols>
    <col min="1" max="1" width="32.77734375" style="1" customWidth="1"/>
    <col min="2" max="6" width="12.77734375" style="1" customWidth="1"/>
    <col min="7" max="7" width="23.109375" style="1" customWidth="1"/>
    <col min="8" max="16384" width="8.88671875" style="1"/>
  </cols>
  <sheetData>
    <row r="1" spans="1:8" s="2" customFormat="1" ht="28.8" x14ac:dyDescent="0.3">
      <c r="A1" s="4" t="s">
        <v>0</v>
      </c>
      <c r="B1" s="5">
        <v>42349</v>
      </c>
      <c r="C1" s="5">
        <v>42717</v>
      </c>
      <c r="D1" s="5">
        <v>43082</v>
      </c>
      <c r="E1" s="5">
        <v>43447</v>
      </c>
      <c r="F1" s="5">
        <v>43812</v>
      </c>
      <c r="G1" s="11" t="s">
        <v>12</v>
      </c>
    </row>
    <row r="2" spans="1:8" ht="18" x14ac:dyDescent="0.3">
      <c r="A2" s="1" t="s">
        <v>4</v>
      </c>
      <c r="B2" s="3">
        <v>133.80000000000001</v>
      </c>
      <c r="C2" s="2">
        <v>158.94999999999999</v>
      </c>
      <c r="D2" s="2">
        <v>135.56</v>
      </c>
      <c r="E2" s="2">
        <v>156.49</v>
      </c>
      <c r="F2" s="3">
        <v>249.5</v>
      </c>
      <c r="G2" s="3">
        <f>F2*(1-F6)</f>
        <v>173.51843083816891</v>
      </c>
      <c r="H2" s="2" t="s">
        <v>13</v>
      </c>
    </row>
    <row r="3" spans="1:8" x14ac:dyDescent="0.3">
      <c r="A3" s="1" t="s">
        <v>1</v>
      </c>
      <c r="B3" s="2" t="s">
        <v>2</v>
      </c>
      <c r="C3" s="6">
        <f>(C2-B2)/B2</f>
        <v>0.18796711509715974</v>
      </c>
      <c r="D3" s="6">
        <f t="shared" ref="D3:F3" si="0">(D2-C2)/C2</f>
        <v>-0.14715319282793324</v>
      </c>
      <c r="E3" s="6">
        <f t="shared" si="0"/>
        <v>0.15439657716140459</v>
      </c>
      <c r="F3" s="6">
        <f t="shared" si="0"/>
        <v>0.59435107674611787</v>
      </c>
      <c r="G3" s="3">
        <f>F2*(1+F6)</f>
        <v>325.48156916183115</v>
      </c>
      <c r="H3" s="2" t="s">
        <v>14</v>
      </c>
    </row>
    <row r="4" spans="1:8" ht="28.8" x14ac:dyDescent="0.3">
      <c r="A4" s="1" t="s">
        <v>3</v>
      </c>
      <c r="F4" s="8">
        <f>AVERAGE(C3:F3)</f>
        <v>0.19739039404418723</v>
      </c>
      <c r="G4" s="11" t="s">
        <v>15</v>
      </c>
    </row>
    <row r="5" spans="1:8" ht="15.6" x14ac:dyDescent="0.3">
      <c r="A5" s="1" t="s">
        <v>10</v>
      </c>
      <c r="F5" s="12">
        <f>((C3-F4)^2+(D3-F4)^2+(E3-F4)^2+(F3-F4)^2)/3</f>
        <v>9.2741777780717682E-2</v>
      </c>
      <c r="G5" s="6">
        <f>(G2-F2)/F2</f>
        <v>-0.30453534734200838</v>
      </c>
      <c r="H5" s="2" t="s">
        <v>13</v>
      </c>
    </row>
    <row r="6" spans="1:8" ht="15.6" x14ac:dyDescent="0.3">
      <c r="A6" s="1" t="s">
        <v>11</v>
      </c>
      <c r="F6" s="8">
        <f>F5^0.5</f>
        <v>0.30453534734200838</v>
      </c>
      <c r="G6" s="6">
        <f>(G3-F2)/F2</f>
        <v>0.3045353473420086</v>
      </c>
      <c r="H6" s="2" t="s">
        <v>14</v>
      </c>
    </row>
    <row r="7" spans="1:8" ht="28.8" x14ac:dyDescent="0.3">
      <c r="F7" s="8"/>
      <c r="G7" s="11" t="s">
        <v>12</v>
      </c>
      <c r="H7" s="2"/>
    </row>
    <row r="8" spans="1:8" ht="18" x14ac:dyDescent="0.3">
      <c r="A8" s="1" t="s">
        <v>5</v>
      </c>
      <c r="B8" s="3">
        <v>58.5</v>
      </c>
      <c r="C8" s="3">
        <v>152.6</v>
      </c>
      <c r="D8" s="3">
        <v>137</v>
      </c>
      <c r="E8" s="3">
        <v>102</v>
      </c>
      <c r="F8" s="2">
        <v>104.98</v>
      </c>
      <c r="G8" s="3">
        <f>F8*(1-F12)</f>
        <v>13.976683981225152</v>
      </c>
      <c r="H8" s="2" t="s">
        <v>13</v>
      </c>
    </row>
    <row r="9" spans="1:8" x14ac:dyDescent="0.3">
      <c r="A9" s="1" t="s">
        <v>1</v>
      </c>
      <c r="B9" s="2" t="s">
        <v>2</v>
      </c>
      <c r="C9" s="6">
        <f>(C8-B8)/B8</f>
        <v>1.6085470085470084</v>
      </c>
      <c r="D9" s="6">
        <f t="shared" ref="D9" si="1">(D8-C8)/C8</f>
        <v>-0.10222804718217558</v>
      </c>
      <c r="E9" s="6">
        <f t="shared" ref="E9" si="2">(E8-D8)/D8</f>
        <v>-0.25547445255474455</v>
      </c>
      <c r="F9" s="6">
        <f t="shared" ref="F9" si="3">(F8-E8)/E8</f>
        <v>2.9215686274509843E-2</v>
      </c>
      <c r="G9" s="3">
        <f>F8*(1+F12)</f>
        <v>195.98331601877484</v>
      </c>
      <c r="H9" s="2" t="s">
        <v>14</v>
      </c>
    </row>
    <row r="10" spans="1:8" ht="28.8" x14ac:dyDescent="0.3">
      <c r="A10" s="1" t="s">
        <v>3</v>
      </c>
      <c r="F10" s="8">
        <f>AVERAGE(C9:F9)</f>
        <v>0.32001504877114956</v>
      </c>
      <c r="G10" s="11" t="s">
        <v>15</v>
      </c>
    </row>
    <row r="11" spans="1:8" ht="15.6" x14ac:dyDescent="0.3">
      <c r="A11" s="1" t="s">
        <v>10</v>
      </c>
      <c r="F11" s="12">
        <f>((C9-F10)^2+(D9-F10)^2+(E9-F10)^2+(F9-F10)^2)/3</f>
        <v>0.75145209293628101</v>
      </c>
      <c r="G11" s="6">
        <f>(G8-F8)/F8</f>
        <v>-0.86686336462921365</v>
      </c>
      <c r="H11" s="2" t="s">
        <v>13</v>
      </c>
    </row>
    <row r="12" spans="1:8" ht="15.6" x14ac:dyDescent="0.3">
      <c r="A12" s="1" t="s">
        <v>11</v>
      </c>
      <c r="F12" s="8">
        <f>F11^0.5</f>
        <v>0.86686336462921365</v>
      </c>
      <c r="G12" s="6">
        <f>(G9-F8)/F8</f>
        <v>0.86686336462921354</v>
      </c>
      <c r="H12" s="2" t="s">
        <v>14</v>
      </c>
    </row>
    <row r="13" spans="1:8" ht="28.8" x14ac:dyDescent="0.3">
      <c r="F13" s="8"/>
      <c r="G13" s="11" t="s">
        <v>12</v>
      </c>
      <c r="H13" s="2"/>
    </row>
    <row r="14" spans="1:8" ht="18" x14ac:dyDescent="0.3">
      <c r="A14" s="1" t="s">
        <v>7</v>
      </c>
      <c r="B14" s="3">
        <v>11039</v>
      </c>
      <c r="C14" s="3">
        <v>10693</v>
      </c>
      <c r="D14" s="3">
        <v>6400</v>
      </c>
      <c r="E14" s="3">
        <v>3653.5</v>
      </c>
      <c r="F14" s="3">
        <v>3265.5</v>
      </c>
      <c r="G14" s="3">
        <f>F14*(1-F18)</f>
        <v>2603.5541413051888</v>
      </c>
      <c r="H14" s="2" t="s">
        <v>13</v>
      </c>
    </row>
    <row r="15" spans="1:8" x14ac:dyDescent="0.3">
      <c r="A15" s="1" t="s">
        <v>1</v>
      </c>
      <c r="B15" s="2" t="s">
        <v>2</v>
      </c>
      <c r="C15" s="6">
        <f>(C14-B14)/B14</f>
        <v>-3.1343418787933688E-2</v>
      </c>
      <c r="D15" s="6">
        <f t="shared" ref="D15" si="4">(D14-C14)/C14</f>
        <v>-0.40147760216964368</v>
      </c>
      <c r="E15" s="6">
        <f t="shared" ref="E15" si="5">(E14-D14)/D14</f>
        <v>-0.429140625</v>
      </c>
      <c r="F15" s="6">
        <f t="shared" ref="F15" si="6">(F14-E14)/E14</f>
        <v>-0.10619953469276036</v>
      </c>
      <c r="G15" s="3">
        <f>F14*(1+F18)</f>
        <v>3927.4458586948112</v>
      </c>
      <c r="H15" s="2" t="s">
        <v>14</v>
      </c>
    </row>
    <row r="16" spans="1:8" ht="28.8" x14ac:dyDescent="0.3">
      <c r="A16" s="1" t="s">
        <v>3</v>
      </c>
      <c r="F16" s="8">
        <f>AVERAGE(C15:F15)</f>
        <v>-0.24204029516258443</v>
      </c>
      <c r="G16" s="11" t="s">
        <v>15</v>
      </c>
    </row>
    <row r="17" spans="1:8" ht="15.6" x14ac:dyDescent="0.3">
      <c r="A17" s="1" t="s">
        <v>10</v>
      </c>
      <c r="F17" s="12">
        <f>((C15-F16)^2+(D15-F16)^2+(E15-F16)^2+(F15-F16)^2)/3</f>
        <v>4.1090891403329312E-2</v>
      </c>
      <c r="G17" s="6">
        <f>(G14-F14)/F14</f>
        <v>-0.20270888338533494</v>
      </c>
      <c r="H17" s="2" t="s">
        <v>13</v>
      </c>
    </row>
    <row r="18" spans="1:8" ht="15.6" x14ac:dyDescent="0.3">
      <c r="A18" s="1" t="s">
        <v>11</v>
      </c>
      <c r="F18" s="8">
        <f>F17^0.5</f>
        <v>0.20270888338533491</v>
      </c>
      <c r="G18" s="6">
        <f>(G15-F14)/F14</f>
        <v>0.20270888338533494</v>
      </c>
      <c r="H18" s="2" t="s">
        <v>14</v>
      </c>
    </row>
    <row r="19" spans="1:8" ht="15.6" x14ac:dyDescent="0.3">
      <c r="F19" s="8"/>
    </row>
    <row r="20" spans="1:8" ht="28.8" x14ac:dyDescent="0.3">
      <c r="F20" s="8"/>
      <c r="G20" s="11" t="s">
        <v>12</v>
      </c>
      <c r="H20" s="2"/>
    </row>
    <row r="21" spans="1:8" ht="18" x14ac:dyDescent="0.3">
      <c r="A21" s="1" t="s">
        <v>6</v>
      </c>
      <c r="B21" s="7">
        <v>1720.31</v>
      </c>
      <c r="C21" s="7">
        <v>2247.02</v>
      </c>
      <c r="D21" s="7">
        <v>2131.94</v>
      </c>
      <c r="E21" s="7">
        <v>2378.5</v>
      </c>
      <c r="F21" s="7">
        <v>2996.63</v>
      </c>
      <c r="G21" s="3">
        <f>F21*(1-F25)</f>
        <v>2513.7526549877839</v>
      </c>
      <c r="H21" s="2" t="s">
        <v>13</v>
      </c>
    </row>
    <row r="22" spans="1:8" x14ac:dyDescent="0.3">
      <c r="A22" s="1" t="s">
        <v>1</v>
      </c>
      <c r="B22" s="2" t="s">
        <v>2</v>
      </c>
      <c r="C22" s="6">
        <f>(C21-B21)/B21</f>
        <v>0.30617156210217927</v>
      </c>
      <c r="D22" s="6">
        <f t="shared" ref="D22" si="7">(D21-C21)/C21</f>
        <v>-5.1214497423253881E-2</v>
      </c>
      <c r="E22" s="6">
        <f t="shared" ref="E22" si="8">(E21-D21)/D21</f>
        <v>0.11565053425518539</v>
      </c>
      <c r="F22" s="6">
        <f t="shared" ref="F22" si="9">(F21-E21)/E21</f>
        <v>0.25988227874710956</v>
      </c>
      <c r="G22" s="3">
        <f>F21*(1+F25)</f>
        <v>3479.5073450122163</v>
      </c>
      <c r="H22" s="2" t="s">
        <v>14</v>
      </c>
    </row>
    <row r="23" spans="1:8" ht="28.8" x14ac:dyDescent="0.3">
      <c r="A23" s="1" t="s">
        <v>3</v>
      </c>
      <c r="F23" s="8">
        <f>AVERAGE(C22:F22)</f>
        <v>0.15762246942030508</v>
      </c>
      <c r="G23" s="11" t="s">
        <v>15</v>
      </c>
    </row>
    <row r="24" spans="1:8" ht="15.6" x14ac:dyDescent="0.3">
      <c r="A24" s="1" t="s">
        <v>10</v>
      </c>
      <c r="F24" s="12">
        <f>((C22-F23)^2+(D22-F23)^2+(E22-F23)^2+(F22-F23)^2)/3</f>
        <v>2.596614120069507E-2</v>
      </c>
      <c r="G24" s="6">
        <f>(G21-F21)/F21</f>
        <v>-0.16114012908240796</v>
      </c>
      <c r="H24" s="2" t="s">
        <v>13</v>
      </c>
    </row>
    <row r="25" spans="1:8" ht="15.6" x14ac:dyDescent="0.3">
      <c r="A25" s="1" t="s">
        <v>11</v>
      </c>
      <c r="F25" s="8">
        <f>F24^0.5</f>
        <v>0.16114012908240788</v>
      </c>
      <c r="G25" s="6">
        <f>(G22-F21)/F21</f>
        <v>0.16114012908240796</v>
      </c>
      <c r="H25" s="2" t="s">
        <v>14</v>
      </c>
    </row>
    <row r="26" spans="1:8" ht="15.6" x14ac:dyDescent="0.3">
      <c r="F26" s="8"/>
    </row>
    <row r="28" spans="1:8" ht="36" x14ac:dyDescent="0.3">
      <c r="A28" s="9" t="s">
        <v>9</v>
      </c>
      <c r="B28" s="10"/>
      <c r="C28" s="10"/>
      <c r="D28" s="10"/>
      <c r="E28" s="10"/>
      <c r="F28" s="10"/>
      <c r="G28" s="11" t="s">
        <v>15</v>
      </c>
    </row>
    <row r="29" spans="1:8" x14ac:dyDescent="0.3">
      <c r="A29" s="1" t="s">
        <v>8</v>
      </c>
      <c r="B29" s="2" t="s">
        <v>2</v>
      </c>
      <c r="C29" s="6">
        <f>(C3+C9+C22)/3</f>
        <v>0.70089522858211584</v>
      </c>
      <c r="D29" s="6">
        <f t="shared" ref="D29:F29" si="10">(D3+D9+D22)/3</f>
        <v>-0.10019857914445424</v>
      </c>
      <c r="E29" s="6">
        <f t="shared" si="10"/>
        <v>4.8575529539484769E-3</v>
      </c>
      <c r="F29" s="6">
        <f t="shared" si="10"/>
        <v>0.29448301392257908</v>
      </c>
      <c r="G29" s="6">
        <f>(1-F32)*F30</f>
        <v>0.15515478871027827</v>
      </c>
      <c r="H29" s="2" t="s">
        <v>13</v>
      </c>
    </row>
    <row r="30" spans="1:8" ht="15.6" x14ac:dyDescent="0.3">
      <c r="A30" s="1" t="s">
        <v>3</v>
      </c>
      <c r="F30" s="8">
        <f>AVERAGE(C29:F29)</f>
        <v>0.2250093040785473</v>
      </c>
      <c r="G30" s="6">
        <f>(1+F32)*F30</f>
        <v>0.29486381944681633</v>
      </c>
      <c r="H30" s="2" t="s">
        <v>14</v>
      </c>
    </row>
    <row r="31" spans="1:8" ht="15.6" x14ac:dyDescent="0.3">
      <c r="A31" s="1" t="s">
        <v>10</v>
      </c>
      <c r="F31" s="12">
        <f>((C29-F30)^2+(D29-F30)^2+(E29-F30)^2+(F29-F30)^2)/4</f>
        <v>9.6380242583430392E-2</v>
      </c>
    </row>
    <row r="32" spans="1:8" ht="15.6" x14ac:dyDescent="0.3">
      <c r="A32" s="1" t="s">
        <v>11</v>
      </c>
      <c r="F32" s="8">
        <f>F31^0.5</f>
        <v>0.31045167511777155</v>
      </c>
      <c r="H32" s="2"/>
    </row>
    <row r="33" spans="8:8" x14ac:dyDescent="0.3">
      <c r="H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Котировки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2019-12-14T20:00:20Z</dcterms:created>
  <dcterms:modified xsi:type="dcterms:W3CDTF">2019-12-14T22:06:54Z</dcterms:modified>
</cp:coreProperties>
</file>