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jy\Desktop\"/>
    </mc:Choice>
  </mc:AlternateContent>
  <bookViews>
    <workbookView xWindow="0" yWindow="0" windowWidth="20490" windowHeight="6930"/>
  </bookViews>
  <sheets>
    <sheet name="Лист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F33" i="1"/>
  <c r="G33" i="1"/>
  <c r="D33" i="1"/>
  <c r="E32" i="1"/>
  <c r="F32" i="1"/>
  <c r="G32" i="1"/>
  <c r="D32" i="1"/>
  <c r="D31" i="1"/>
  <c r="D30" i="1"/>
  <c r="E29" i="1"/>
  <c r="F29" i="1"/>
  <c r="G29" i="1"/>
  <c r="D29" i="1"/>
  <c r="E7" i="1"/>
  <c r="F7" i="1"/>
  <c r="G7" i="1"/>
  <c r="D7" i="1"/>
  <c r="E27" i="1" l="1"/>
  <c r="F27" i="1"/>
  <c r="G27" i="1"/>
  <c r="D27" i="1"/>
  <c r="G23" i="1"/>
  <c r="F23" i="1"/>
  <c r="E23" i="1"/>
  <c r="E24" i="1"/>
  <c r="F24" i="1"/>
  <c r="G24" i="1"/>
  <c r="D24" i="1"/>
  <c r="G18" i="1"/>
  <c r="E15" i="1"/>
  <c r="E18" i="1" s="1"/>
  <c r="F15" i="1"/>
  <c r="F18" i="1" s="1"/>
  <c r="G15" i="1"/>
  <c r="D15" i="1"/>
  <c r="D18" i="1" s="1"/>
  <c r="E13" i="1"/>
  <c r="F13" i="1" s="1"/>
  <c r="G13" i="1" s="1"/>
  <c r="G30" i="1" l="1"/>
  <c r="G31" i="1"/>
  <c r="F30" i="1"/>
  <c r="F31" i="1"/>
  <c r="E31" i="1"/>
  <c r="E30" i="1"/>
  <c r="E8" i="1"/>
  <c r="E10" i="1" s="1"/>
  <c r="G17" i="1"/>
  <c r="F17" i="1"/>
  <c r="E17" i="1"/>
  <c r="F8" i="1"/>
  <c r="F10" i="1" s="1"/>
  <c r="G8" i="1"/>
  <c r="G16" i="1" s="1"/>
  <c r="G9" i="1"/>
  <c r="F9" i="1"/>
  <c r="E9" i="1"/>
  <c r="E16" i="1"/>
  <c r="F16" i="1" l="1"/>
  <c r="D17" i="1"/>
  <c r="G10" i="1"/>
  <c r="D9" i="1"/>
  <c r="D8" i="1"/>
  <c r="D16" i="1" l="1"/>
  <c r="D10" i="1"/>
</calcChain>
</file>

<file path=xl/sharedStrings.xml><?xml version="1.0" encoding="utf-8"?>
<sst xmlns="http://schemas.openxmlformats.org/spreadsheetml/2006/main" count="70" uniqueCount="67">
  <si>
    <t>Company CHM</t>
  </si>
  <si>
    <t>Основные показатели деятельности за последние годы</t>
  </si>
  <si>
    <t>Выручка</t>
  </si>
  <si>
    <t>EBITDA</t>
  </si>
  <si>
    <t>Чистая прибыль</t>
  </si>
  <si>
    <t>Количество акций (штук)</t>
  </si>
  <si>
    <t>Общая капитализация компании (рублей)</t>
  </si>
  <si>
    <t>Net Earnings</t>
  </si>
  <si>
    <t>Revenues</t>
  </si>
  <si>
    <t>No of shares</t>
  </si>
  <si>
    <t>Share price</t>
  </si>
  <si>
    <t>MCap</t>
  </si>
  <si>
    <t xml:space="preserve"> = Share Price * No of shares</t>
  </si>
  <si>
    <t>P/E</t>
  </si>
  <si>
    <t>EBITDA Margin</t>
  </si>
  <si>
    <t>Net Earnings Margin</t>
  </si>
  <si>
    <t xml:space="preserve"> = EBITDA / Revenues</t>
  </si>
  <si>
    <t xml:space="preserve"> = Net Earnings / Revenues</t>
  </si>
  <si>
    <t>Price per Earnings</t>
  </si>
  <si>
    <t>Entity Valuation / EBITDA</t>
  </si>
  <si>
    <t>EV/EBITDA</t>
  </si>
  <si>
    <t xml:space="preserve"> = MCap / EBITDA</t>
  </si>
  <si>
    <t xml:space="preserve"> = MCap / Net Earnings</t>
  </si>
  <si>
    <t>Рыночная биржевая стоимость 1 акции (рублей/1 акцию)</t>
  </si>
  <si>
    <t xml:space="preserve"> = EBITDA -Tax</t>
  </si>
  <si>
    <t>EV/S</t>
  </si>
  <si>
    <t>Entity Valuation / Sales</t>
  </si>
  <si>
    <t xml:space="preserve"> = MCap / Revenues</t>
  </si>
  <si>
    <t>Финансовые показатели</t>
  </si>
  <si>
    <t>Акции и капитализация</t>
  </si>
  <si>
    <t>Операционные показатели</t>
  </si>
  <si>
    <t>Количество сделок, совершенных пользователями</t>
  </si>
  <si>
    <t>Количество зарегистрированных пользователей (нарастающим итогом)</t>
  </si>
  <si>
    <t>Количество вновь зарегистрированных пользователей (за год)</t>
  </si>
  <si>
    <t>Средний размер 1 сделки пользователя (рублей)</t>
  </si>
  <si>
    <t>Количество новых уникальных пользователей за год</t>
  </si>
  <si>
    <t>Количество пользователей, совершивших сделки в течение года</t>
  </si>
  <si>
    <t>Среднее количество сделок в год на одного совершающего сделки пользователя</t>
  </si>
  <si>
    <t>COGS</t>
  </si>
  <si>
    <t>Себестоимость, не включая административные расходы (Cost of goods sold - COGS)</t>
  </si>
  <si>
    <t>Административные и коммерческие расходы, в том числе рекламные</t>
  </si>
  <si>
    <t>Expenses</t>
  </si>
  <si>
    <t xml:space="preserve"> = Revenues - COGS - Expenses</t>
  </si>
  <si>
    <t>Lead acquisition costs (затраты на одного нового посетителя)</t>
  </si>
  <si>
    <t>CPA (затраты на привлечение одного зарегистрированного пользователя)</t>
  </si>
  <si>
    <t>Conv (Коэффициент превращения посетителей в пользователей)</t>
  </si>
  <si>
    <t>ARPU (Доход с привлеченного пользователя)</t>
  </si>
  <si>
    <t>ARPPU (Доход с платящего пользователя)</t>
  </si>
  <si>
    <t>Number of deals</t>
  </si>
  <si>
    <t>Average amount of deals</t>
  </si>
  <si>
    <t xml:space="preserve"> = Revenues / Number of deals</t>
  </si>
  <si>
    <t>Buyers</t>
  </si>
  <si>
    <t>Deals per Buyer</t>
  </si>
  <si>
    <t>Visitors</t>
  </si>
  <si>
    <t>Users total</t>
  </si>
  <si>
    <t>Users per year</t>
  </si>
  <si>
    <t>Cost per Lead</t>
  </si>
  <si>
    <t>Cost per User</t>
  </si>
  <si>
    <t>Conversion</t>
  </si>
  <si>
    <t>ARPU</t>
  </si>
  <si>
    <t>ARPPU</t>
  </si>
  <si>
    <t xml:space="preserve"> = Revenues / Buyers</t>
  </si>
  <si>
    <t xml:space="preserve"> = Expenses / Visitors</t>
  </si>
  <si>
    <t xml:space="preserve"> = Expenses / Users</t>
  </si>
  <si>
    <t xml:space="preserve"> = Buyers / Users</t>
  </si>
  <si>
    <t xml:space="preserve"> = Revenues / Users</t>
  </si>
  <si>
    <t xml:space="preserve"> = Number of Deals / Buyers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</si>
</sst>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10" fontId="0" fillId="0" borderId="0" xfId="1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5" fontId="0" fillId="0" borderId="0" xfId="0" applyNumberFormat="1" applyAlignment="1">
      <alignment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topLeftCell="A25" workbookViewId="0">
      <selection activeCell="C28" sqref="C28"/>
    </sheetView>
  </sheetViews>
  <sheetFormatPr defaultRowHeight="15" x14ac:dyDescent="0.25"/>
  <cols>
    <col min="1" max="1" width="51.85546875" style="2" customWidth="1"/>
    <col min="2" max="2" width="17.42578125" style="2" customWidth="1"/>
    <col min="3" max="3" width="22.7109375" style="2" customWidth="1"/>
    <col min="4" max="7" width="15.7109375" style="2" customWidth="1"/>
    <col min="8" max="8" width="13.42578125" style="2" bestFit="1" customWidth="1"/>
    <col min="9" max="16384" width="9.140625" style="2"/>
  </cols>
  <sheetData>
    <row r="1" spans="1:11" ht="23.25" x14ac:dyDescent="0.25">
      <c r="A1" s="11" t="s">
        <v>0</v>
      </c>
      <c r="B1" s="1"/>
      <c r="C1" s="1"/>
    </row>
    <row r="2" spans="1:11" ht="23.25" x14ac:dyDescent="0.25">
      <c r="A2" s="11" t="s">
        <v>1</v>
      </c>
      <c r="B2" s="3"/>
      <c r="C2" s="3"/>
    </row>
    <row r="3" spans="1:11" ht="18.75" x14ac:dyDescent="0.25">
      <c r="A3" s="12" t="s">
        <v>28</v>
      </c>
      <c r="D3" s="4">
        <v>2012</v>
      </c>
      <c r="E3" s="4">
        <v>2013</v>
      </c>
      <c r="F3" s="4">
        <v>2014</v>
      </c>
      <c r="G3" s="4">
        <v>2015</v>
      </c>
    </row>
    <row r="4" spans="1:11" x14ac:dyDescent="0.25">
      <c r="A4" s="2" t="s">
        <v>2</v>
      </c>
      <c r="B4" s="4" t="s">
        <v>8</v>
      </c>
      <c r="C4" s="4"/>
      <c r="D4" s="6">
        <v>33428157048</v>
      </c>
      <c r="E4" s="6">
        <v>41834873219</v>
      </c>
      <c r="F4" s="6">
        <v>29527029504</v>
      </c>
      <c r="G4" s="6">
        <v>47045516640</v>
      </c>
    </row>
    <row r="5" spans="1:11" ht="30" x14ac:dyDescent="0.25">
      <c r="A5" s="5" t="s">
        <v>39</v>
      </c>
      <c r="B5" s="4" t="s">
        <v>38</v>
      </c>
      <c r="C5" s="4"/>
      <c r="D5" s="6">
        <v>29796535433</v>
      </c>
      <c r="E5" s="6">
        <v>37382140228</v>
      </c>
      <c r="F5" s="6">
        <v>25095070813</v>
      </c>
      <c r="G5" s="6">
        <v>41583301166</v>
      </c>
      <c r="H5" s="6"/>
      <c r="I5" s="6"/>
      <c r="J5" s="6"/>
      <c r="K5" s="6"/>
    </row>
    <row r="6" spans="1:11" ht="30" x14ac:dyDescent="0.25">
      <c r="A6" s="5" t="s">
        <v>40</v>
      </c>
      <c r="B6" s="4" t="s">
        <v>41</v>
      </c>
      <c r="C6" s="4"/>
      <c r="D6" s="6">
        <v>1832967405</v>
      </c>
      <c r="E6" s="6">
        <v>2135872912</v>
      </c>
      <c r="F6" s="6">
        <v>2330982371</v>
      </c>
      <c r="G6" s="6">
        <v>2561640825</v>
      </c>
      <c r="H6" s="6"/>
      <c r="I6" s="6"/>
      <c r="J6" s="6"/>
      <c r="K6" s="6"/>
    </row>
    <row r="7" spans="1:11" ht="30" x14ac:dyDescent="0.25">
      <c r="A7" s="2" t="s">
        <v>3</v>
      </c>
      <c r="B7" s="4" t="s">
        <v>3</v>
      </c>
      <c r="C7" s="9" t="s">
        <v>42</v>
      </c>
      <c r="D7" s="6">
        <f>D4-D5-D6</f>
        <v>1798654210</v>
      </c>
      <c r="E7" s="6">
        <f t="shared" ref="E7:G7" si="0">E4-E5-E6</f>
        <v>2316860079</v>
      </c>
      <c r="F7" s="6">
        <f t="shared" si="0"/>
        <v>2100976320</v>
      </c>
      <c r="G7" s="6">
        <f t="shared" si="0"/>
        <v>2900574649</v>
      </c>
      <c r="H7" s="6"/>
    </row>
    <row r="8" spans="1:11" x14ac:dyDescent="0.25">
      <c r="A8" s="2" t="s">
        <v>4</v>
      </c>
      <c r="B8" s="4" t="s">
        <v>7</v>
      </c>
      <c r="C8" s="4" t="s">
        <v>24</v>
      </c>
      <c r="D8" s="6">
        <f>D7*0.8</f>
        <v>1438923368</v>
      </c>
      <c r="E8" s="6">
        <f t="shared" ref="E8:G8" si="1">E7*0.8</f>
        <v>1853488063.2</v>
      </c>
      <c r="F8" s="6">
        <f t="shared" si="1"/>
        <v>1680781056</v>
      </c>
      <c r="G8" s="6">
        <f t="shared" si="1"/>
        <v>2320459719.2000003</v>
      </c>
      <c r="H8" s="6"/>
    </row>
    <row r="9" spans="1:11" x14ac:dyDescent="0.25">
      <c r="A9" s="2" t="s">
        <v>14</v>
      </c>
      <c r="B9" s="4" t="s">
        <v>14</v>
      </c>
      <c r="C9" s="4" t="s">
        <v>16</v>
      </c>
      <c r="D9" s="10">
        <f>D7/D4</f>
        <v>5.3806562157084667E-2</v>
      </c>
      <c r="E9" s="10">
        <f t="shared" ref="E9:G9" si="2">E7/E4</f>
        <v>5.5381070880065671E-2</v>
      </c>
      <c r="F9" s="10">
        <f t="shared" si="2"/>
        <v>7.1154340795283266E-2</v>
      </c>
      <c r="G9" s="10">
        <f t="shared" si="2"/>
        <v>6.1654645461663701E-2</v>
      </c>
      <c r="H9" s="6"/>
    </row>
    <row r="10" spans="1:11" ht="30" x14ac:dyDescent="0.25">
      <c r="A10" s="2" t="s">
        <v>15</v>
      </c>
      <c r="B10" s="9" t="s">
        <v>15</v>
      </c>
      <c r="C10" s="9" t="s">
        <v>17</v>
      </c>
      <c r="D10" s="10">
        <f>D8/D4</f>
        <v>4.3045249725667735E-2</v>
      </c>
      <c r="E10" s="10">
        <f t="shared" ref="E10:G10" si="3">E8/E4</f>
        <v>4.4304856704052535E-2</v>
      </c>
      <c r="F10" s="10">
        <f t="shared" si="3"/>
        <v>5.6923472636226616E-2</v>
      </c>
      <c r="G10" s="10">
        <f t="shared" si="3"/>
        <v>4.9323716369330965E-2</v>
      </c>
      <c r="H10" s="6"/>
    </row>
    <row r="11" spans="1:11" x14ac:dyDescent="0.25">
      <c r="B11" s="9"/>
      <c r="C11" s="9"/>
      <c r="D11" s="10"/>
      <c r="E11" s="10"/>
      <c r="F11" s="10"/>
      <c r="G11" s="10"/>
      <c r="H11" s="6"/>
    </row>
    <row r="12" spans="1:11" ht="18.75" x14ac:dyDescent="0.25">
      <c r="A12" s="12" t="s">
        <v>29</v>
      </c>
      <c r="D12" s="4">
        <v>2012</v>
      </c>
      <c r="E12" s="4">
        <v>2013</v>
      </c>
      <c r="F12" s="4">
        <v>2014</v>
      </c>
      <c r="G12" s="4">
        <v>2015</v>
      </c>
    </row>
    <row r="13" spans="1:11" x14ac:dyDescent="0.25">
      <c r="A13" s="2" t="s">
        <v>5</v>
      </c>
      <c r="B13" s="4" t="s">
        <v>9</v>
      </c>
      <c r="C13" s="4"/>
      <c r="D13" s="6">
        <v>100000000</v>
      </c>
      <c r="E13" s="6">
        <f>D13</f>
        <v>100000000</v>
      </c>
      <c r="F13" s="6">
        <f t="shared" ref="F13:G13" si="4">E13</f>
        <v>100000000</v>
      </c>
      <c r="G13" s="6">
        <f t="shared" si="4"/>
        <v>100000000</v>
      </c>
      <c r="H13" s="6"/>
    </row>
    <row r="14" spans="1:11" ht="30" x14ac:dyDescent="0.25">
      <c r="A14" s="5" t="s">
        <v>23</v>
      </c>
      <c r="B14" s="4" t="s">
        <v>10</v>
      </c>
      <c r="C14" s="4"/>
      <c r="D14" s="8">
        <v>253.124</v>
      </c>
      <c r="E14" s="8">
        <v>267.87599999999998</v>
      </c>
      <c r="F14" s="8">
        <v>265.45299999999997</v>
      </c>
      <c r="G14" s="8">
        <v>273.423</v>
      </c>
      <c r="H14" s="6"/>
    </row>
    <row r="15" spans="1:11" ht="30" x14ac:dyDescent="0.25">
      <c r="A15" s="2" t="s">
        <v>6</v>
      </c>
      <c r="B15" s="4" t="s">
        <v>11</v>
      </c>
      <c r="C15" s="9" t="s">
        <v>12</v>
      </c>
      <c r="D15" s="6">
        <f>D14*D13</f>
        <v>25312400000</v>
      </c>
      <c r="E15" s="6">
        <f t="shared" ref="E15:G15" si="5">E14*E13</f>
        <v>26787599999.999996</v>
      </c>
      <c r="F15" s="6">
        <f t="shared" si="5"/>
        <v>26545299999.999996</v>
      </c>
      <c r="G15" s="6">
        <f t="shared" si="5"/>
        <v>27342300000</v>
      </c>
      <c r="H15" s="6"/>
    </row>
    <row r="16" spans="1:11" x14ac:dyDescent="0.25">
      <c r="A16" s="2" t="s">
        <v>18</v>
      </c>
      <c r="B16" s="4" t="s">
        <v>13</v>
      </c>
      <c r="C16" s="9" t="s">
        <v>22</v>
      </c>
      <c r="D16" s="7">
        <f>D15/D8</f>
        <v>17.591207817538201</v>
      </c>
      <c r="E16" s="7">
        <f t="shared" ref="E16:G16" si="6">E15/E8</f>
        <v>14.452534403567663</v>
      </c>
      <c r="F16" s="7">
        <f t="shared" si="6"/>
        <v>15.793431217730239</v>
      </c>
      <c r="G16" s="7">
        <f t="shared" si="6"/>
        <v>11.783139252004128</v>
      </c>
      <c r="H16" s="6"/>
    </row>
    <row r="17" spans="1:8" x14ac:dyDescent="0.25">
      <c r="A17" s="2" t="s">
        <v>19</v>
      </c>
      <c r="B17" s="4" t="s">
        <v>20</v>
      </c>
      <c r="C17" s="9" t="s">
        <v>21</v>
      </c>
      <c r="D17" s="7">
        <f>D15/D7</f>
        <v>14.072966254030563</v>
      </c>
      <c r="E17" s="7">
        <f t="shared" ref="E17:G17" si="7">E15/E7</f>
        <v>11.56202752285413</v>
      </c>
      <c r="F17" s="7">
        <f t="shared" si="7"/>
        <v>12.634744974184191</v>
      </c>
      <c r="G17" s="7">
        <f t="shared" si="7"/>
        <v>9.4265114016033031</v>
      </c>
      <c r="H17" s="6"/>
    </row>
    <row r="18" spans="1:8" x14ac:dyDescent="0.25">
      <c r="A18" s="2" t="s">
        <v>26</v>
      </c>
      <c r="B18" s="4" t="s">
        <v>25</v>
      </c>
      <c r="C18" s="9" t="s">
        <v>27</v>
      </c>
      <c r="D18" s="7">
        <f>D15/D4</f>
        <v>0.75721793348205046</v>
      </c>
      <c r="E18" s="7">
        <f t="shared" ref="E18:G18" si="8">E15/E4</f>
        <v>0.64031746576045467</v>
      </c>
      <c r="F18" s="7">
        <f t="shared" si="8"/>
        <v>0.89901694975459445</v>
      </c>
      <c r="G18" s="7">
        <f t="shared" si="8"/>
        <v>0.58118821840618218</v>
      </c>
      <c r="H18" s="6"/>
    </row>
    <row r="19" spans="1:8" x14ac:dyDescent="0.25">
      <c r="B19" s="4"/>
      <c r="C19" s="9"/>
      <c r="D19" s="6"/>
      <c r="E19" s="6"/>
      <c r="F19" s="6"/>
      <c r="G19" s="6"/>
      <c r="H19" s="6"/>
    </row>
    <row r="20" spans="1:8" ht="18.75" x14ac:dyDescent="0.25">
      <c r="A20" s="12" t="s">
        <v>30</v>
      </c>
      <c r="D20" s="6"/>
      <c r="E20" s="6"/>
      <c r="F20" s="6"/>
      <c r="G20" s="6"/>
      <c r="H20" s="6"/>
    </row>
    <row r="21" spans="1:8" x14ac:dyDescent="0.25">
      <c r="A21" s="2" t="s">
        <v>35</v>
      </c>
      <c r="B21" s="4" t="s">
        <v>53</v>
      </c>
      <c r="D21" s="6">
        <v>687309</v>
      </c>
      <c r="E21" s="6">
        <v>812896</v>
      </c>
      <c r="F21" s="6">
        <v>840976</v>
      </c>
      <c r="G21" s="6">
        <v>924985</v>
      </c>
      <c r="H21" s="6"/>
    </row>
    <row r="22" spans="1:8" ht="30" x14ac:dyDescent="0.25">
      <c r="A22" s="5" t="s">
        <v>32</v>
      </c>
      <c r="B22" s="4" t="s">
        <v>54</v>
      </c>
      <c r="D22" s="6">
        <v>1530765</v>
      </c>
      <c r="E22" s="6">
        <v>1634789</v>
      </c>
      <c r="F22" s="6">
        <v>1695324</v>
      </c>
      <c r="G22" s="6">
        <v>1780089</v>
      </c>
      <c r="H22" s="6"/>
    </row>
    <row r="23" spans="1:8" ht="30" x14ac:dyDescent="0.25">
      <c r="A23" s="5" t="s">
        <v>33</v>
      </c>
      <c r="B23" s="4" t="s">
        <v>55</v>
      </c>
      <c r="D23" s="6">
        <v>63345</v>
      </c>
      <c r="E23" s="6">
        <f>E22-D22</f>
        <v>104024</v>
      </c>
      <c r="F23" s="6">
        <f>F22-E22</f>
        <v>60535</v>
      </c>
      <c r="G23" s="6">
        <f>G22-F22</f>
        <v>84765</v>
      </c>
      <c r="H23" s="6"/>
    </row>
    <row r="24" spans="1:8" ht="30" x14ac:dyDescent="0.25">
      <c r="A24" s="5" t="s">
        <v>34</v>
      </c>
      <c r="B24" s="9" t="s">
        <v>49</v>
      </c>
      <c r="C24" s="9" t="s">
        <v>50</v>
      </c>
      <c r="D24" s="6">
        <f>D4/D25</f>
        <v>25673.008636989911</v>
      </c>
      <c r="E24" s="6">
        <f t="shared" ref="E24:G24" si="9">E4/E25</f>
        <v>26034.003441962697</v>
      </c>
      <c r="F24" s="6">
        <f t="shared" si="9"/>
        <v>29056.002645119959</v>
      </c>
      <c r="G24" s="6">
        <f t="shared" si="9"/>
        <v>30067.007974108594</v>
      </c>
      <c r="H24" s="6"/>
    </row>
    <row r="25" spans="1:8" x14ac:dyDescent="0.25">
      <c r="A25" s="2" t="s">
        <v>31</v>
      </c>
      <c r="B25" s="4" t="s">
        <v>48</v>
      </c>
      <c r="D25" s="6">
        <v>1302074</v>
      </c>
      <c r="E25" s="6">
        <v>1606932</v>
      </c>
      <c r="F25" s="6">
        <v>1016211</v>
      </c>
      <c r="G25" s="6">
        <v>1564689</v>
      </c>
      <c r="H25" s="6"/>
    </row>
    <row r="26" spans="1:8" ht="30" x14ac:dyDescent="0.25">
      <c r="A26" s="5" t="s">
        <v>36</v>
      </c>
      <c r="B26" s="4" t="s">
        <v>51</v>
      </c>
      <c r="D26" s="6">
        <v>495085</v>
      </c>
      <c r="E26" s="6">
        <v>635150</v>
      </c>
      <c r="F26" s="6">
        <v>369531</v>
      </c>
      <c r="G26" s="6">
        <v>535852</v>
      </c>
      <c r="H26" s="6"/>
    </row>
    <row r="27" spans="1:8" ht="30" x14ac:dyDescent="0.25">
      <c r="A27" s="5" t="s">
        <v>37</v>
      </c>
      <c r="B27" s="4" t="s">
        <v>52</v>
      </c>
      <c r="C27" s="9" t="s">
        <v>66</v>
      </c>
      <c r="D27" s="7">
        <f>D25/D26</f>
        <v>2.6300009089348295</v>
      </c>
      <c r="E27" s="7">
        <f t="shared" ref="E27:G27" si="10">E25/E26</f>
        <v>2.5300039360780917</v>
      </c>
      <c r="F27" s="7">
        <f t="shared" si="10"/>
        <v>2.7500020295996817</v>
      </c>
      <c r="G27" s="7">
        <f t="shared" si="10"/>
        <v>2.9200021647768413</v>
      </c>
      <c r="H27" s="6"/>
    </row>
    <row r="28" spans="1:8" x14ac:dyDescent="0.25">
      <c r="B28" s="4"/>
      <c r="D28" s="6"/>
      <c r="E28" s="6"/>
      <c r="F28" s="6"/>
      <c r="G28" s="6"/>
      <c r="H28" s="6"/>
    </row>
    <row r="29" spans="1:8" ht="30" x14ac:dyDescent="0.25">
      <c r="A29" s="5" t="s">
        <v>43</v>
      </c>
      <c r="B29" s="4" t="s">
        <v>56</v>
      </c>
      <c r="C29" s="9" t="s">
        <v>62</v>
      </c>
      <c r="D29" s="6">
        <f>D6/D21</f>
        <v>2666.8753137235217</v>
      </c>
      <c r="E29" s="6">
        <f t="shared" ref="E29:G29" si="11">E6/E21</f>
        <v>2627.4860646380348</v>
      </c>
      <c r="F29" s="6">
        <f t="shared" si="11"/>
        <v>2771.7584937025549</v>
      </c>
      <c r="G29" s="6">
        <f t="shared" si="11"/>
        <v>2769.3863414001307</v>
      </c>
      <c r="H29" s="6"/>
    </row>
    <row r="30" spans="1:8" ht="30" x14ac:dyDescent="0.25">
      <c r="A30" s="5" t="s">
        <v>44</v>
      </c>
      <c r="B30" s="4" t="s">
        <v>57</v>
      </c>
      <c r="C30" s="9" t="s">
        <v>63</v>
      </c>
      <c r="D30" s="6">
        <f>D6/D23</f>
        <v>28936.260241534455</v>
      </c>
      <c r="E30" s="6">
        <f t="shared" ref="E30:G30" si="12">E6/E23</f>
        <v>20532.501268937936</v>
      </c>
      <c r="F30" s="6">
        <f t="shared" si="12"/>
        <v>38506.357826051048</v>
      </c>
      <c r="G30" s="6">
        <f t="shared" si="12"/>
        <v>30220.501681118385</v>
      </c>
      <c r="H30" s="6"/>
    </row>
    <row r="31" spans="1:8" ht="30" x14ac:dyDescent="0.25">
      <c r="A31" s="5" t="s">
        <v>45</v>
      </c>
      <c r="B31" s="4" t="s">
        <v>58</v>
      </c>
      <c r="C31" s="9" t="s">
        <v>64</v>
      </c>
      <c r="D31" s="13">
        <f>D23/D21</f>
        <v>9.2163786593802782E-2</v>
      </c>
      <c r="E31" s="13">
        <f t="shared" ref="E31:G31" si="13">E23/E21</f>
        <v>0.12796716923198048</v>
      </c>
      <c r="F31" s="13">
        <f t="shared" si="13"/>
        <v>7.1981840147637977E-2</v>
      </c>
      <c r="G31" s="13">
        <f t="shared" si="13"/>
        <v>9.1639323880927798E-2</v>
      </c>
      <c r="H31" s="6"/>
    </row>
    <row r="32" spans="1:8" x14ac:dyDescent="0.25">
      <c r="A32" s="2" t="s">
        <v>46</v>
      </c>
      <c r="B32" s="4" t="s">
        <v>59</v>
      </c>
      <c r="C32" s="9" t="s">
        <v>65</v>
      </c>
      <c r="D32" s="6">
        <f>D4/D22</f>
        <v>21837.549883881587</v>
      </c>
      <c r="E32" s="6">
        <f t="shared" ref="E32:G32" si="14">E4/E22</f>
        <v>25590.380910931013</v>
      </c>
      <c r="F32" s="6">
        <f t="shared" si="14"/>
        <v>17416.747184608961</v>
      </c>
      <c r="G32" s="6">
        <f t="shared" si="14"/>
        <v>26428.744090885342</v>
      </c>
      <c r="H32" s="6"/>
    </row>
    <row r="33" spans="1:8" x14ac:dyDescent="0.25">
      <c r="A33" s="2" t="s">
        <v>47</v>
      </c>
      <c r="B33" s="4" t="s">
        <v>60</v>
      </c>
      <c r="C33" s="9" t="s">
        <v>61</v>
      </c>
      <c r="D33" s="6">
        <f>D4/D26</f>
        <v>67520.036050375187</v>
      </c>
      <c r="E33" s="6">
        <f t="shared" ref="E33:G33" si="15">E4/E26</f>
        <v>65866.131180036216</v>
      </c>
      <c r="F33" s="6">
        <f t="shared" si="15"/>
        <v>79904.066246133618</v>
      </c>
      <c r="G33" s="6">
        <f t="shared" si="15"/>
        <v>87795.728372759637</v>
      </c>
      <c r="H33" s="6"/>
    </row>
    <row r="34" spans="1:8" x14ac:dyDescent="0.25">
      <c r="D34" s="6"/>
      <c r="E34" s="6"/>
      <c r="F34" s="6"/>
      <c r="G34" s="6"/>
      <c r="H34" s="6"/>
    </row>
    <row r="35" spans="1:8" x14ac:dyDescent="0.25">
      <c r="D35" s="6"/>
      <c r="E35" s="6"/>
      <c r="F35" s="6"/>
      <c r="G35" s="6"/>
      <c r="H35" s="6"/>
    </row>
    <row r="36" spans="1:8" x14ac:dyDescent="0.25">
      <c r="D36" s="6"/>
      <c r="E36" s="6"/>
      <c r="F36" s="6"/>
      <c r="G36" s="6"/>
      <c r="H36" s="6"/>
    </row>
    <row r="37" spans="1:8" x14ac:dyDescent="0.25">
      <c r="D37" s="6"/>
      <c r="E37" s="6"/>
      <c r="F37" s="6"/>
      <c r="G37" s="6"/>
      <c r="H37" s="6"/>
    </row>
    <row r="38" spans="1:8" x14ac:dyDescent="0.25">
      <c r="D38" s="6"/>
      <c r="E38" s="6"/>
      <c r="F38" s="6"/>
      <c r="G38" s="6"/>
      <c r="H38" s="6"/>
    </row>
    <row r="39" spans="1:8" x14ac:dyDescent="0.25">
      <c r="D39" s="6"/>
      <c r="E39" s="6"/>
      <c r="F39" s="6"/>
      <c r="G39" s="6"/>
      <c r="H39" s="6"/>
    </row>
    <row r="40" spans="1:8" x14ac:dyDescent="0.25">
      <c r="D40" s="6"/>
      <c r="E40" s="6"/>
      <c r="F40" s="6"/>
      <c r="G40" s="6"/>
      <c r="H40" s="6"/>
    </row>
    <row r="41" spans="1:8" x14ac:dyDescent="0.25">
      <c r="D41" s="6"/>
      <c r="E41" s="6"/>
      <c r="F41" s="6"/>
      <c r="G41" s="6"/>
      <c r="H41" s="6"/>
    </row>
    <row r="42" spans="1:8" x14ac:dyDescent="0.25">
      <c r="D42" s="6"/>
      <c r="E42" s="6"/>
      <c r="F42" s="6"/>
      <c r="G42" s="6"/>
      <c r="H42" s="6"/>
    </row>
    <row r="43" spans="1:8" x14ac:dyDescent="0.25">
      <c r="D43" s="6"/>
      <c r="E43" s="6"/>
      <c r="F43" s="6"/>
      <c r="G43" s="6"/>
      <c r="H43" s="6"/>
    </row>
    <row r="44" spans="1:8" x14ac:dyDescent="0.25">
      <c r="D44" s="6"/>
      <c r="E44" s="6"/>
      <c r="F44" s="6"/>
      <c r="G44" s="6"/>
      <c r="H44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Mikhail Cherkasov</dc:creator>
  <cp:lastModifiedBy>Mikhail Cherkasov</cp:lastModifiedBy>
  <dcterms:created xsi:type="dcterms:W3CDTF">2016-12-15T11:31:59Z</dcterms:created>
  <dcterms:modified xsi:type="dcterms:W3CDTF">2016-12-16T18:33:14Z</dcterms:modified>
</cp:coreProperties>
</file>